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28680" yWindow="-120" windowWidth="19296" windowHeight="12384"/>
  </bookViews>
  <sheets>
    <sheet name="Rekapitulace" sheetId="3" r:id="rId1"/>
    <sheet name="Rozpočet" sheetId="2" r:id="rId2"/>
    <sheet name="Parametry" sheetId="1" r:id="rId3"/>
  </sheets>
  <calcPr calcId="124519" iterateDelta="1E-4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3"/>
  <c r="C9"/>
  <c r="C11" s="1"/>
  <c r="I71" i="2"/>
  <c r="I70"/>
  <c r="H70"/>
  <c r="E70"/>
  <c r="J70" s="1"/>
  <c r="I67"/>
  <c r="H67"/>
  <c r="E67"/>
  <c r="J67" s="1"/>
  <c r="I66"/>
  <c r="H66"/>
  <c r="E66"/>
  <c r="J66" s="1"/>
  <c r="I65"/>
  <c r="H65"/>
  <c r="E65"/>
  <c r="J65" s="1"/>
  <c r="I64"/>
  <c r="H64"/>
  <c r="E64"/>
  <c r="J64" s="1"/>
  <c r="I63"/>
  <c r="H63"/>
  <c r="E63"/>
  <c r="J63" s="1"/>
  <c r="I61"/>
  <c r="H61"/>
  <c r="E61"/>
  <c r="I59"/>
  <c r="H59"/>
  <c r="E59"/>
  <c r="J59" s="1"/>
  <c r="I57"/>
  <c r="H57"/>
  <c r="E57"/>
  <c r="J57" s="1"/>
  <c r="I55"/>
  <c r="H55"/>
  <c r="E55"/>
  <c r="J55" s="1"/>
  <c r="I53"/>
  <c r="H53"/>
  <c r="E53"/>
  <c r="J53" s="1"/>
  <c r="I51"/>
  <c r="H51"/>
  <c r="E51"/>
  <c r="J51" s="1"/>
  <c r="I49"/>
  <c r="H49"/>
  <c r="E49"/>
  <c r="J49" s="1"/>
  <c r="I48"/>
  <c r="H48"/>
  <c r="E48"/>
  <c r="J48" s="1"/>
  <c r="I46"/>
  <c r="H46"/>
  <c r="E46"/>
  <c r="I45"/>
  <c r="H45"/>
  <c r="E45"/>
  <c r="I44"/>
  <c r="H44"/>
  <c r="E44"/>
  <c r="I43"/>
  <c r="H43"/>
  <c r="E43"/>
  <c r="I41"/>
  <c r="H41"/>
  <c r="E41"/>
  <c r="I39"/>
  <c r="H39"/>
  <c r="E39"/>
  <c r="J39" s="1"/>
  <c r="I37"/>
  <c r="H37"/>
  <c r="E37"/>
  <c r="J37" s="1"/>
  <c r="I35"/>
  <c r="H35"/>
  <c r="E35"/>
  <c r="J35" s="1"/>
  <c r="I34"/>
  <c r="H34"/>
  <c r="E34"/>
  <c r="J34" s="1"/>
  <c r="I32"/>
  <c r="H32"/>
  <c r="E32"/>
  <c r="J32" s="1"/>
  <c r="I31"/>
  <c r="H31"/>
  <c r="E31"/>
  <c r="J31" s="1"/>
  <c r="I29"/>
  <c r="H29"/>
  <c r="E29"/>
  <c r="I27"/>
  <c r="H27"/>
  <c r="E27"/>
  <c r="I26"/>
  <c r="H26"/>
  <c r="E26"/>
  <c r="I25"/>
  <c r="H25"/>
  <c r="E25"/>
  <c r="I23"/>
  <c r="H23"/>
  <c r="E23"/>
  <c r="I22"/>
  <c r="H22"/>
  <c r="E22"/>
  <c r="J22" s="1"/>
  <c r="I21"/>
  <c r="H21"/>
  <c r="E21"/>
  <c r="J21" s="1"/>
  <c r="I20"/>
  <c r="H20"/>
  <c r="E20"/>
  <c r="J20" s="1"/>
  <c r="I19"/>
  <c r="H19"/>
  <c r="H72" s="1"/>
  <c r="E19"/>
  <c r="M1" s="1"/>
  <c r="E71" s="1"/>
  <c r="J71" s="1"/>
  <c r="H15"/>
  <c r="H16" s="1"/>
  <c r="C6" i="3" s="1"/>
  <c r="I12" i="2"/>
  <c r="H12"/>
  <c r="E12"/>
  <c r="J12" s="1"/>
  <c r="I11"/>
  <c r="H11"/>
  <c r="E11"/>
  <c r="J11" s="1"/>
  <c r="J10"/>
  <c r="I10"/>
  <c r="I9"/>
  <c r="H9"/>
  <c r="E9"/>
  <c r="J9" s="1"/>
  <c r="I7"/>
  <c r="H7"/>
  <c r="E7"/>
  <c r="J7" s="1"/>
  <c r="I5"/>
  <c r="H5"/>
  <c r="E5"/>
  <c r="J5" s="1"/>
  <c r="I4"/>
  <c r="H4"/>
  <c r="H13" s="1"/>
  <c r="E4"/>
  <c r="E13" s="1"/>
  <c r="J3"/>
  <c r="I3"/>
  <c r="J61" l="1"/>
  <c r="J41"/>
  <c r="J43"/>
  <c r="J44"/>
  <c r="J45"/>
  <c r="J46"/>
  <c r="J23"/>
  <c r="J25"/>
  <c r="J26"/>
  <c r="J27"/>
  <c r="J29"/>
  <c r="J19"/>
  <c r="J72" s="1"/>
  <c r="J4"/>
  <c r="J13" s="1"/>
  <c r="E72"/>
  <c r="C5" i="3" s="1"/>
  <c r="C8" s="1"/>
  <c r="I15" i="2" l="1"/>
  <c r="E15"/>
  <c r="E16" l="1"/>
  <c r="B3" i="3" s="1"/>
  <c r="J15" i="2"/>
  <c r="J16" s="1"/>
  <c r="C4" i="3" l="1"/>
  <c r="C7" s="1"/>
  <c r="C12" s="1"/>
  <c r="B4"/>
  <c r="B7" s="1"/>
  <c r="C15" l="1"/>
  <c r="B12"/>
  <c r="C20"/>
  <c r="C19"/>
  <c r="C21" s="1"/>
  <c r="C14" l="1"/>
  <c r="C13"/>
  <c r="C16" s="1"/>
  <c r="C22" l="1"/>
  <c r="C24" s="1"/>
</calcChain>
</file>

<file path=xl/sharedStrings.xml><?xml version="1.0" encoding="utf-8"?>
<sst xmlns="http://schemas.openxmlformats.org/spreadsheetml/2006/main" count="314" uniqueCount="153">
  <si>
    <t>Název</t>
  </si>
  <si>
    <t>Hodnota</t>
  </si>
  <si>
    <t>Nadpis rekapitulace</t>
  </si>
  <si>
    <t>Seznam prací a dodávek elektrotechnických zařízení</t>
  </si>
  <si>
    <t>Akce</t>
  </si>
  <si>
    <t xml:space="preserve">Oprava sociálního zařízení ZŠ Slovan
</t>
  </si>
  <si>
    <t>Projekt</t>
  </si>
  <si>
    <t>D.1.4 - Technika prostředí staveb
D.1.4.4 - Silnoproudá elektrotechnika</t>
  </si>
  <si>
    <t>Investor</t>
  </si>
  <si>
    <t>Město Kroměříž, Velké  náměstí 115, 76701 Kroměříž</t>
  </si>
  <si>
    <t>Z. č.</t>
  </si>
  <si>
    <t>1612/24</t>
  </si>
  <si>
    <t>A. č.</t>
  </si>
  <si>
    <t/>
  </si>
  <si>
    <t>Smlouva</t>
  </si>
  <si>
    <t>Vypracoval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</si>
  <si>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</si>
  <si>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</si>
  <si>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</si>
  <si>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</si>
  <si>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</si>
  <si>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</si>
  <si>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</si>
  <si>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</si>
  <si>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</si>
  <si>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</si>
  <si>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</si>
  <si>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</si>
  <si>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</si>
  <si>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</si>
  <si>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</si>
  <si>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</si>
  <si>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</si>
  <si>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</si>
  <si>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</si>
  <si>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</si>
  <si>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</si>
  <si>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</si>
  <si>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</si>
  <si>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</si>
  <si>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</si>
  <si>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</si>
  <si>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</si>
  <si>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</si>
  <si>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</si>
  <si>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12</t>
  </si>
  <si>
    <t>Procento PM %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</si>
  <si>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</si>
  <si>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</si>
  <si>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</si>
  <si>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</si>
  <si>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</si>
  <si>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</si>
  <si>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</si>
  <si>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</si>
  <si>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</si>
  <si>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Úprava rozváděče RT35</t>
  </si>
  <si>
    <t>ŘADOVÉ SVORKY</t>
  </si>
  <si>
    <t>RSA 2,5 A Řadová svorka bílá</t>
  </si>
  <si>
    <t>ks</t>
  </si>
  <si>
    <t>A2T 2.5 řadová svorka</t>
  </si>
  <si>
    <t>JISTIČ MALÝ, 1POLOVÝ, Ik=10kA</t>
  </si>
  <si>
    <t>iC60H 1P 10A B Jistič iC60H 1P 10A B</t>
  </si>
  <si>
    <t>PROUDOVÉ CHRÁNIČE, KOMBINOVANÉ PROUDOVÉ CHRÁNIČE</t>
  </si>
  <si>
    <t>iDPN H Vigi 16A B 30mA A Chránič-jistič iDPN H Vigi 16A B 30mA A</t>
  </si>
  <si>
    <t>DROBNÝ MATERIÁL</t>
  </si>
  <si>
    <t>DIN lišta IBOCO TS 35/F6 délka 1m děrovaná Zn</t>
  </si>
  <si>
    <t>Drobný nespecifikovaný materiál (popisky svorek, kabelový management, PE/N sběrny, koncovky apod.)</t>
  </si>
  <si>
    <t>kmpl</t>
  </si>
  <si>
    <t>Úprava rozváděče RT35 - celkem</t>
  </si>
  <si>
    <t>Dodávky</t>
  </si>
  <si>
    <t>Dodávky - celkem</t>
  </si>
  <si>
    <t>Elektromontáže</t>
  </si>
  <si>
    <t>ELEKTROINSTALAČNÍ KRABICE</t>
  </si>
  <si>
    <t>KU 68-1902_KA KRABICE ODBOČNÁ</t>
  </si>
  <si>
    <t>KO 97/5_KA KRABICE ODBOČNÁ</t>
  </si>
  <si>
    <t>KP 67/3_KA KRABICE PŘÍSTROJOVÁ</t>
  </si>
  <si>
    <t>A8        Krabice odbočná plastová, šedá, prázdná, IP 54, 7 otv.</t>
  </si>
  <si>
    <t>HM 8/1_XX HMOŽDINKA 8/1</t>
  </si>
  <si>
    <t>SVORKOVNICE KRABICOVÁ</t>
  </si>
  <si>
    <t>2273-204 4x0,5-2,5mm2</t>
  </si>
  <si>
    <t>2273-203 3x0,5-2,5mm2</t>
  </si>
  <si>
    <t>2273-202 2x0,5-2,5mm2</t>
  </si>
  <si>
    <t>POVRCHOVÝ INSTALAČNÍ SYSTÉM</t>
  </si>
  <si>
    <t>LHD 40X40HF_HD LIŠTA HRANATÁ HF</t>
  </si>
  <si>
    <t>SVÍTIDLA  A  OSVĚTLOVACÍ TĚLESA</t>
  </si>
  <si>
    <t>A 23459 - LED Stropní svítidlo ANETA 410 LED/24W/230V 4000K (REF.: Flugur )</t>
  </si>
  <si>
    <t>N1 INFINITA RTI 19452  (REF.: Beghelli )</t>
  </si>
  <si>
    <t>PŘÍSTROJ OVLÁDAČE (s bezšroubovými svorkami), pro Tango®, Levit® (M), Neo® (Tech), Element®, Time® (Arbo), Future® linear, Solo® (carat), Busch-axcent®</t>
  </si>
  <si>
    <t>3559-A01345 Přístroj spínače jednopólového (bezšroubové svorky); řazení 1, 1So (do hořl. podkladů B až E)</t>
  </si>
  <si>
    <t>3559-A91345 Přístroj ovládače zapínacího se svorkou N (bezšroubové svorky); řazení 1/0, 1/0So, 1/0S (do hořl. podkladů B až E)</t>
  </si>
  <si>
    <t>ZÁSUVKA NN, Time® (Arbo)</t>
  </si>
  <si>
    <t>5519E-A02357 01 Zásuvka jednonásobná (bezšroubové svorky), s ochranným kolíkem, s clonkami; řazení 2P+PE; d. Time, Element; b. bílá / ledová bílá (do hořl. podkladů B až E)</t>
  </si>
  <si>
    <t>RÁMEČEK, Time®</t>
  </si>
  <si>
    <t>3901F-A00110 01 Rámeček pro elektroinstalační přístroje, jednonásobný; d. Time; b. bílá / ledová bílá (do hořl. podkladů B až E - při použití bezšroubových přístrojů)</t>
  </si>
  <si>
    <t>KRYT SPÍNAČE, Time® (Arbo)</t>
  </si>
  <si>
    <t>3558E-A00651 01 Kryt spínače kolébkového; d. Time, Element; b. bílá / ledová bílá (do hořl. podkladů B až E - při použití bezšroubových přístrojů)</t>
  </si>
  <si>
    <t>KABEL SE ZVÝŠENOU ODOLNOSTÍ PROTI ŠÍŘENÍ PLAMENE, BARVA PLÁŠTĚ ORANŽOVÁ, TŘÍDA REAKCE NA OHEŇ - B2 ca, s1, d0</t>
  </si>
  <si>
    <t>1-CXKH-R-J 3x1,5 , pevně</t>
  </si>
  <si>
    <t>m</t>
  </si>
  <si>
    <t>0,000000</t>
  </si>
  <si>
    <t>1-CXKH-R-O 3x1,5 , pevně</t>
  </si>
  <si>
    <t>1-CXKH-R-J 5x1,5 , pevně</t>
  </si>
  <si>
    <t>1-CXKH-R-J 3x2,5 , pevně</t>
  </si>
  <si>
    <t>SNÍMAČ AUTOMATICKÉHO SPÍNAČE STROPNÍ</t>
  </si>
  <si>
    <t>PD3-1C-SM Detektor pohybu 360° B.E.G. LUXOMAT PD3-1C-SM (povrchový)</t>
  </si>
  <si>
    <t>PD3-1C-ZP Detektor pohybu 360° B.E.G. LUXOMAT PD3-1C-ZP (vestavný/zapuštěný)</t>
  </si>
  <si>
    <t>SUPER-MULTIFUNKČNÍ RELÉ - do instalační krabice, pod vypínač, ventilátor</t>
  </si>
  <si>
    <t>SMR-T 3-vodičové, 9 funkcí, čas 0.01s-10h, výstup 10-200VA, cívka AC 230 V, nepotřebuje NULU</t>
  </si>
  <si>
    <t>Příchytka 910 STK 6X30 OBO Hřebík pro stahovaci pasek (vč. pásku)</t>
  </si>
  <si>
    <t>DATOVÉ A SDĚLOVACÍ METALICKÉ KABELY</t>
  </si>
  <si>
    <t>UTP CAT6 LSOHFR B2ca-s1,d1,a1</t>
  </si>
  <si>
    <t>KABEL SDĚLOVACÍ-STÍNĚNÝ</t>
  </si>
  <si>
    <t>SYKFY 10x2x0.5, pevně</t>
  </si>
  <si>
    <t>VYSEKANI KAPES VE ZDIVU CIHELNEM PRO KRABICE</t>
  </si>
  <si>
    <t xml:space="preserve"> 100x100x50 mm</t>
  </si>
  <si>
    <t>DROBNÉ STAVEBNÍ A MONTÁŽNÍ PRÁCE</t>
  </si>
  <si>
    <t>Sekání drážek a kapes, průrazy</t>
  </si>
  <si>
    <t>HODINOVE ZUCTOVACI SAZBY</t>
  </si>
  <si>
    <t>Drobný nespecifikovaný materiál pro potřeby montáže a úplnou funkčnost díla(vruty, šrouby, hmoždinky, dutinky, záslepky, koncovky, stahovací pásky apod.)</t>
  </si>
  <si>
    <t xml:space="preserve"> Montaz a práce s montáží (ukončování kabelů a vodičů, popis kabelů apod.)</t>
  </si>
  <si>
    <t xml:space="preserve"> Uprava stavajiciho rozvadece (vč. konstrukčních úprav; kryty, výřezy apod.)</t>
  </si>
  <si>
    <t>hod</t>
  </si>
  <si>
    <t>Vyhledani pripojovaciho mista</t>
  </si>
  <si>
    <t>Koordinace prací s ostatními profesemi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</si>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</sst>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b/>
      <i/>
      <u/>
      <sz val="10"/>
      <color rgb="FF000000"/>
      <name val="敓潧⁥䥕缀"/>
      <charset val="238"/>
    </font>
    <font>
      <b/>
      <u/>
      <sz val="10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D24"/>
  <sheetViews>
    <sheetView tabSelected="1" workbookViewId="0"/>
  </sheetViews>
  <sheetFormatPr defaultRowHeight="14.4"/>
  <cols>
    <col min="1" max="1" width="39.33203125" style="1" bestFit="1" customWidth="1"/>
    <col min="2" max="2" width="9.109375" style="10"/>
    <col min="3" max="3" width="11.33203125" style="10" bestFit="1" customWidth="1"/>
    <col min="6" max="6" width="0" hidden="1" customWidth="1"/>
  </cols>
  <sheetData>
    <row r="1" spans="1:4">
      <c r="A1" s="2" t="s">
        <v>0</v>
      </c>
      <c r="B1" s="11" t="s">
        <v>130</v>
      </c>
      <c r="C1" s="11" t="s">
        <v>131</v>
      </c>
      <c r="D1" s="3"/>
    </row>
    <row r="2" spans="1:4">
      <c r="A2" s="6" t="s">
        <v>132</v>
      </c>
      <c r="B2" s="21"/>
      <c r="C2" s="21"/>
      <c r="D2" s="3"/>
    </row>
    <row r="3" spans="1:4">
      <c r="A3" s="7" t="s">
        <v>133</v>
      </c>
      <c r="B3" s="15">
        <f>(Rozpočet!E16)</f>
        <v>0</v>
      </c>
      <c r="C3" s="15"/>
      <c r="D3" s="3"/>
    </row>
    <row r="4" spans="1:4">
      <c r="A4" s="7" t="s">
        <v>134</v>
      </c>
      <c r="B4" s="15">
        <f>B3 * Parametry!B16 / 100</f>
        <v>0</v>
      </c>
      <c r="C4" s="15">
        <f>B3 * Parametry!B17 / 100</f>
        <v>0</v>
      </c>
      <c r="D4" s="3"/>
    </row>
    <row r="5" spans="1:4">
      <c r="A5" s="7" t="s">
        <v>135</v>
      </c>
      <c r="B5" s="15"/>
      <c r="C5" s="15">
        <f>(Rozpočet!E72) + 0</f>
        <v>0</v>
      </c>
      <c r="D5" s="3"/>
    </row>
    <row r="6" spans="1:4">
      <c r="A6" s="7" t="s">
        <v>136</v>
      </c>
      <c r="B6" s="15"/>
      <c r="C6" s="15">
        <f>(Rozpočet!H16) + (Rozpočet!H72) + 0</f>
        <v>0</v>
      </c>
      <c r="D6" s="3"/>
    </row>
    <row r="7" spans="1:4">
      <c r="A7" s="8" t="s">
        <v>137</v>
      </c>
      <c r="B7" s="22">
        <f>B3 + B4</f>
        <v>0</v>
      </c>
      <c r="C7" s="22">
        <f>C3 + C4 + C5 + C6</f>
        <v>0</v>
      </c>
      <c r="D7" s="3"/>
    </row>
    <row r="8" spans="1:4">
      <c r="A8" s="7" t="s">
        <v>138</v>
      </c>
      <c r="B8" s="15"/>
      <c r="C8" s="15">
        <f>(C5 + C6) * Parametry!B18 / 100</f>
        <v>0</v>
      </c>
      <c r="D8" s="3"/>
    </row>
    <row r="9" spans="1:4">
      <c r="A9" s="7" t="s">
        <v>139</v>
      </c>
      <c r="B9" s="15"/>
      <c r="C9" s="15">
        <f>0 + 0</f>
        <v>0</v>
      </c>
      <c r="D9" s="3"/>
    </row>
    <row r="10" spans="1:4">
      <c r="A10" s="7" t="s">
        <v>140</v>
      </c>
      <c r="B10" s="15"/>
      <c r="C10" s="15">
        <f>0 + 0</f>
        <v>0</v>
      </c>
      <c r="D10" s="3"/>
    </row>
    <row r="11" spans="1:4">
      <c r="A11" s="7" t="s">
        <v>141</v>
      </c>
      <c r="B11" s="15"/>
      <c r="C11" s="15">
        <f>(C9 + C10) * Parametry!B19 / 100</f>
        <v>0</v>
      </c>
      <c r="D11" s="3"/>
    </row>
    <row r="12" spans="1:4">
      <c r="A12" s="8" t="s">
        <v>142</v>
      </c>
      <c r="B12" s="22">
        <f>B7</f>
        <v>0</v>
      </c>
      <c r="C12" s="22">
        <f>C7 + C8 + C9 + C10 + C11</f>
        <v>0</v>
      </c>
      <c r="D12" s="3"/>
    </row>
    <row r="13" spans="1:4">
      <c r="A13" s="7" t="s">
        <v>143</v>
      </c>
      <c r="B13" s="15"/>
      <c r="C13" s="15">
        <f>(B12 + C12) * Parametry!B20 / 100</f>
        <v>0</v>
      </c>
      <c r="D13" s="3"/>
    </row>
    <row r="14" spans="1:4">
      <c r="A14" s="7" t="s">
        <v>144</v>
      </c>
      <c r="B14" s="15"/>
      <c r="C14" s="15">
        <f>(B12 + C12) * Parametry!B21 / 100</f>
        <v>0</v>
      </c>
      <c r="D14" s="3"/>
    </row>
    <row r="15" spans="1:4">
      <c r="A15" s="7" t="s">
        <v>145</v>
      </c>
      <c r="B15" s="15"/>
      <c r="C15" s="15">
        <f>(B7 + C7) * Parametry!B22 / 100</f>
        <v>0</v>
      </c>
      <c r="D15" s="3"/>
    </row>
    <row r="16" spans="1:4">
      <c r="A16" s="6" t="s">
        <v>146</v>
      </c>
      <c r="B16" s="21"/>
      <c r="C16" s="21">
        <f>B12 + C12 + C13 + C14 + C15</f>
        <v>0</v>
      </c>
      <c r="D16" s="3"/>
    </row>
    <row r="17" spans="1:4">
      <c r="A17" s="7" t="s">
        <v>13</v>
      </c>
      <c r="B17" s="15"/>
      <c r="C17" s="15"/>
      <c r="D17" s="3"/>
    </row>
    <row r="18" spans="1:4">
      <c r="A18" s="6" t="s">
        <v>147</v>
      </c>
      <c r="B18" s="21"/>
      <c r="C18" s="21"/>
      <c r="D18" s="3"/>
    </row>
    <row r="19" spans="1:4">
      <c r="A19" s="7" t="s">
        <v>148</v>
      </c>
      <c r="B19" s="15"/>
      <c r="C19" s="15">
        <f>C12 * Parametry!B23 / 100</f>
        <v>0</v>
      </c>
      <c r="D19" s="3"/>
    </row>
    <row r="20" spans="1:4">
      <c r="A20" s="7" t="s">
        <v>149</v>
      </c>
      <c r="B20" s="15"/>
      <c r="C20" s="15">
        <f>C12 * Parametry!B24 / 100</f>
        <v>0</v>
      </c>
      <c r="D20" s="3"/>
    </row>
    <row r="21" spans="1:4">
      <c r="A21" s="6" t="s">
        <v>150</v>
      </c>
      <c r="B21" s="21"/>
      <c r="C21" s="21">
        <f>C19 + C20</f>
        <v>0</v>
      </c>
      <c r="D21" s="3"/>
    </row>
    <row r="22" spans="1:4">
      <c r="A22" s="7" t="s">
        <v>151</v>
      </c>
      <c r="B22" s="15"/>
      <c r="C22" s="15">
        <f>Parametry!B25 * Parametry!B28 * (C16 * Parametry!B27)^Parametry!B26</f>
        <v>0</v>
      </c>
      <c r="D22" s="3"/>
    </row>
    <row r="23" spans="1:4">
      <c r="A23" s="7" t="s">
        <v>13</v>
      </c>
      <c r="B23" s="15"/>
      <c r="C23" s="15"/>
      <c r="D23" s="3"/>
    </row>
    <row r="24" spans="1:4">
      <c r="A24" s="4" t="s">
        <v>152</v>
      </c>
      <c r="B24" s="16"/>
      <c r="C24" s="16">
        <f>C16 + C21 + C22</f>
        <v>0</v>
      </c>
      <c r="D24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72"/>
  <sheetViews>
    <sheetView topLeftCell="A55" zoomScale="80" zoomScaleNormal="80" workbookViewId="0">
      <selection activeCell="E84" sqref="E84"/>
    </sheetView>
  </sheetViews>
  <sheetFormatPr defaultRowHeight="14.4"/>
  <cols>
    <col min="1" max="1" width="142.88671875" style="1" customWidth="1"/>
    <col min="2" max="2" width="4.88671875" style="1" bestFit="1" customWidth="1"/>
    <col min="3" max="3" width="6.44140625" style="10" bestFit="1" customWidth="1"/>
    <col min="4" max="4" width="7.88671875" style="10" bestFit="1" customWidth="1"/>
    <col min="5" max="5" width="13.44140625" style="10" bestFit="1" customWidth="1"/>
    <col min="6" max="6" width="8.44140625" style="1" bestFit="1" customWidth="1"/>
    <col min="7" max="7" width="8.88671875" style="10" bestFit="1" customWidth="1"/>
    <col min="8" max="8" width="12.5546875" style="10" bestFit="1" customWidth="1"/>
    <col min="9" max="9" width="8.88671875" style="10" bestFit="1" customWidth="1"/>
    <col min="10" max="10" width="11.44140625" style="10" bestFit="1" customWidth="1"/>
    <col min="13" max="13" width="9" hidden="1" customWidth="1"/>
  </cols>
  <sheetData>
    <row r="1" spans="1:13">
      <c r="A1" s="2" t="s">
        <v>0</v>
      </c>
      <c r="B1" s="2" t="s">
        <v>47</v>
      </c>
      <c r="C1" s="11" t="s">
        <v>48</v>
      </c>
      <c r="D1" s="11" t="s">
        <v>49</v>
      </c>
      <c r="E1" s="11" t="s">
        <v>50</v>
      </c>
      <c r="F1" s="2" t="s">
        <v>51</v>
      </c>
      <c r="G1" s="11" t="s">
        <v>52</v>
      </c>
      <c r="H1" s="11" t="s">
        <v>53</v>
      </c>
      <c r="I1" s="11" t="s">
        <v>54</v>
      </c>
      <c r="J1" s="11" t="s">
        <v>55</v>
      </c>
      <c r="K1" s="3"/>
      <c r="L1" s="3"/>
      <c r="M1">
        <f>Parametry!B33/100*E19+Parametry!B33/100*E20+Parametry!B33/100*E21+Parametry!B33/100*E22+Parametry!B33/100*E23+Parametry!B33/100*E25+Parametry!B33/100*E26+Parametry!B33/100*E27+Parametry!B33/100*E29+Parametry!B33/100*E34+Parametry!B33/100*E35+Parametry!B33/100*E37+Parametry!B33/100*E39+Parametry!B33/100*E41+Parametry!B33/100*E43+Parametry!B33/100*E44+Parametry!B33/100*E45+Parametry!B33/100*E46+Parametry!B33/100*E48+Parametry!B33/100*E49+Parametry!B33/100*E51+Parametry!B33/100*E53+Parametry!B33/100*E55</f>
        <v>0</v>
      </c>
    </row>
    <row r="2" spans="1:13">
      <c r="A2" s="4" t="s">
        <v>56</v>
      </c>
      <c r="B2" s="4" t="s">
        <v>13</v>
      </c>
      <c r="C2" s="12"/>
      <c r="D2" s="12"/>
      <c r="E2" s="12"/>
      <c r="F2" s="4" t="s">
        <v>13</v>
      </c>
      <c r="G2" s="12"/>
      <c r="H2" s="12"/>
      <c r="I2" s="12"/>
      <c r="J2" s="12"/>
      <c r="K2" s="3"/>
      <c r="L2" s="3"/>
    </row>
    <row r="3" spans="1:13">
      <c r="A3" s="13" t="s">
        <v>57</v>
      </c>
      <c r="B3" s="13" t="s">
        <v>13</v>
      </c>
      <c r="C3" s="14"/>
      <c r="D3" s="14"/>
      <c r="E3" s="14"/>
      <c r="F3" s="13" t="s">
        <v>13</v>
      </c>
      <c r="G3" s="14"/>
      <c r="H3" s="14"/>
      <c r="I3" s="14">
        <f t="shared" ref="I3:J5" si="0">D3+G3</f>
        <v>0</v>
      </c>
      <c r="J3" s="14">
        <f t="shared" si="0"/>
        <v>0</v>
      </c>
      <c r="K3" s="3"/>
      <c r="L3" s="3"/>
    </row>
    <row r="4" spans="1:13">
      <c r="A4" s="7" t="s">
        <v>58</v>
      </c>
      <c r="B4" s="7" t="s">
        <v>59</v>
      </c>
      <c r="C4" s="15">
        <v>1</v>
      </c>
      <c r="D4" s="15"/>
      <c r="E4" s="15">
        <f>C4*D4</f>
        <v>0</v>
      </c>
      <c r="F4" s="7" t="s">
        <v>13</v>
      </c>
      <c r="G4" s="15"/>
      <c r="H4" s="15">
        <f>C4*G4</f>
        <v>0</v>
      </c>
      <c r="I4" s="15">
        <f t="shared" si="0"/>
        <v>0</v>
      </c>
      <c r="J4" s="15">
        <f t="shared" si="0"/>
        <v>0</v>
      </c>
      <c r="K4" s="3"/>
      <c r="L4" s="3"/>
    </row>
    <row r="5" spans="1:13">
      <c r="A5" s="7" t="s">
        <v>60</v>
      </c>
      <c r="B5" s="7" t="s">
        <v>59</v>
      </c>
      <c r="C5" s="15">
        <v>3</v>
      </c>
      <c r="D5" s="15"/>
      <c r="E5" s="15">
        <f>C5*D5</f>
        <v>0</v>
      </c>
      <c r="F5" s="7" t="s">
        <v>13</v>
      </c>
      <c r="G5" s="15"/>
      <c r="H5" s="15">
        <f>C5*G5</f>
        <v>0</v>
      </c>
      <c r="I5" s="15">
        <f t="shared" si="0"/>
        <v>0</v>
      </c>
      <c r="J5" s="15">
        <f t="shared" si="0"/>
        <v>0</v>
      </c>
      <c r="K5" s="3"/>
      <c r="L5" s="3"/>
    </row>
    <row r="6" spans="1:13">
      <c r="A6" s="13" t="s">
        <v>61</v>
      </c>
      <c r="B6" s="13" t="s">
        <v>13</v>
      </c>
      <c r="C6" s="14"/>
      <c r="D6" s="14"/>
      <c r="E6" s="14"/>
      <c r="F6" s="13" t="s">
        <v>13</v>
      </c>
      <c r="G6" s="14"/>
      <c r="H6" s="14"/>
      <c r="I6" s="14"/>
      <c r="J6" s="14"/>
      <c r="K6" s="3"/>
      <c r="L6" s="3"/>
    </row>
    <row r="7" spans="1:13">
      <c r="A7" s="7" t="s">
        <v>62</v>
      </c>
      <c r="B7" s="7" t="s">
        <v>59</v>
      </c>
      <c r="C7" s="15">
        <v>1</v>
      </c>
      <c r="D7" s="15"/>
      <c r="E7" s="15">
        <f>C7*D7</f>
        <v>0</v>
      </c>
      <c r="F7" s="7" t="s">
        <v>13</v>
      </c>
      <c r="G7" s="15"/>
      <c r="H7" s="15">
        <f>C7*G7</f>
        <v>0</v>
      </c>
      <c r="I7" s="15">
        <f>D7+G7</f>
        <v>0</v>
      </c>
      <c r="J7" s="15">
        <f>E7+H7</f>
        <v>0</v>
      </c>
      <c r="K7" s="3"/>
      <c r="L7" s="3"/>
    </row>
    <row r="8" spans="1:13">
      <c r="A8" s="13" t="s">
        <v>63</v>
      </c>
      <c r="B8" s="13" t="s">
        <v>13</v>
      </c>
      <c r="C8" s="14"/>
      <c r="D8" s="14"/>
      <c r="E8" s="14"/>
      <c r="F8" s="13" t="s">
        <v>13</v>
      </c>
      <c r="G8" s="14"/>
      <c r="H8" s="14"/>
      <c r="I8" s="14"/>
      <c r="J8" s="14"/>
      <c r="K8" s="3"/>
      <c r="L8" s="3"/>
    </row>
    <row r="9" spans="1:13">
      <c r="A9" s="7" t="s">
        <v>64</v>
      </c>
      <c r="B9" s="7" t="s">
        <v>59</v>
      </c>
      <c r="C9" s="15">
        <v>3</v>
      </c>
      <c r="D9" s="15"/>
      <c r="E9" s="15">
        <f>C9*D9</f>
        <v>0</v>
      </c>
      <c r="F9" s="7" t="s">
        <v>13</v>
      </c>
      <c r="G9" s="15"/>
      <c r="H9" s="15">
        <f>C9*G9</f>
        <v>0</v>
      </c>
      <c r="I9" s="15">
        <f t="shared" ref="I9:J12" si="1">D9+G9</f>
        <v>0</v>
      </c>
      <c r="J9" s="15">
        <f t="shared" si="1"/>
        <v>0</v>
      </c>
      <c r="K9" s="3"/>
      <c r="L9" s="3"/>
    </row>
    <row r="10" spans="1:13">
      <c r="A10" s="13" t="s">
        <v>65</v>
      </c>
      <c r="B10" s="13" t="s">
        <v>13</v>
      </c>
      <c r="C10" s="14"/>
      <c r="D10" s="14"/>
      <c r="E10" s="14"/>
      <c r="F10" s="13" t="s">
        <v>13</v>
      </c>
      <c r="G10" s="14"/>
      <c r="H10" s="14"/>
      <c r="I10" s="14">
        <f t="shared" si="1"/>
        <v>0</v>
      </c>
      <c r="J10" s="14">
        <f t="shared" si="1"/>
        <v>0</v>
      </c>
      <c r="K10" s="3"/>
      <c r="L10" s="3"/>
    </row>
    <row r="11" spans="1:13">
      <c r="A11" s="7" t="s">
        <v>66</v>
      </c>
      <c r="B11" s="7" t="s">
        <v>59</v>
      </c>
      <c r="C11" s="15">
        <v>1</v>
      </c>
      <c r="D11" s="15"/>
      <c r="E11" s="15">
        <f>C11*D11</f>
        <v>0</v>
      </c>
      <c r="F11" s="7" t="s">
        <v>13</v>
      </c>
      <c r="G11" s="15"/>
      <c r="H11" s="15">
        <f>C11*G11</f>
        <v>0</v>
      </c>
      <c r="I11" s="15">
        <f t="shared" si="1"/>
        <v>0</v>
      </c>
      <c r="J11" s="15">
        <f t="shared" si="1"/>
        <v>0</v>
      </c>
      <c r="K11" s="3"/>
      <c r="L11" s="3"/>
    </row>
    <row r="12" spans="1:13">
      <c r="A12" s="7" t="s">
        <v>67</v>
      </c>
      <c r="B12" s="7" t="s">
        <v>68</v>
      </c>
      <c r="C12" s="15">
        <v>1</v>
      </c>
      <c r="D12" s="15"/>
      <c r="E12" s="15">
        <f>C12*D12</f>
        <v>0</v>
      </c>
      <c r="F12" s="7" t="s">
        <v>13</v>
      </c>
      <c r="G12" s="15"/>
      <c r="H12" s="15">
        <f>C12*G12</f>
        <v>0</v>
      </c>
      <c r="I12" s="15">
        <f t="shared" si="1"/>
        <v>0</v>
      </c>
      <c r="J12" s="15">
        <f t="shared" si="1"/>
        <v>0</v>
      </c>
      <c r="K12" s="3"/>
      <c r="L12" s="3"/>
    </row>
    <row r="13" spans="1:13">
      <c r="A13" s="4" t="s">
        <v>69</v>
      </c>
      <c r="B13" s="4" t="s">
        <v>13</v>
      </c>
      <c r="C13" s="12"/>
      <c r="D13" s="12"/>
      <c r="E13" s="16">
        <f>SUM(E3:E12)</f>
        <v>0</v>
      </c>
      <c r="F13" s="4" t="s">
        <v>13</v>
      </c>
      <c r="G13" s="12"/>
      <c r="H13" s="16">
        <f>SUM(H3:H12)</f>
        <v>0</v>
      </c>
      <c r="I13" s="12"/>
      <c r="J13" s="16">
        <f>SUM(J3:J12)</f>
        <v>0</v>
      </c>
      <c r="K13" s="3"/>
      <c r="L13" s="3"/>
    </row>
    <row r="14" spans="1:13">
      <c r="A14" s="4" t="s">
        <v>70</v>
      </c>
      <c r="B14" s="4" t="s">
        <v>13</v>
      </c>
      <c r="C14" s="16"/>
      <c r="D14" s="16"/>
      <c r="E14" s="16"/>
      <c r="F14" s="4" t="s">
        <v>13</v>
      </c>
      <c r="G14" s="16"/>
      <c r="H14" s="16"/>
      <c r="I14" s="16"/>
      <c r="J14" s="16"/>
      <c r="K14" s="3"/>
      <c r="L14" s="3"/>
    </row>
    <row r="15" spans="1:13">
      <c r="A15" s="7" t="s">
        <v>56</v>
      </c>
      <c r="B15" s="7" t="s">
        <v>59</v>
      </c>
      <c r="C15" s="15">
        <v>1</v>
      </c>
      <c r="D15" s="15"/>
      <c r="E15" s="15">
        <f>C15*D15</f>
        <v>0</v>
      </c>
      <c r="F15" s="7" t="s">
        <v>13</v>
      </c>
      <c r="G15" s="17"/>
      <c r="H15" s="17">
        <f>C15*G15</f>
        <v>0</v>
      </c>
      <c r="I15" s="15">
        <f>D15+G15</f>
        <v>0</v>
      </c>
      <c r="J15" s="15">
        <f>E15+H15</f>
        <v>0</v>
      </c>
      <c r="K15" s="3"/>
      <c r="L15" s="3"/>
    </row>
    <row r="16" spans="1:13">
      <c r="A16" s="4" t="s">
        <v>71</v>
      </c>
      <c r="B16" s="4" t="s">
        <v>13</v>
      </c>
      <c r="C16" s="16"/>
      <c r="D16" s="16"/>
      <c r="E16" s="16">
        <f>SUM(E15:E15)</f>
        <v>0</v>
      </c>
      <c r="F16" s="4" t="s">
        <v>13</v>
      </c>
      <c r="G16" s="16"/>
      <c r="H16" s="16">
        <f>SUM(H15:H15)</f>
        <v>0</v>
      </c>
      <c r="I16" s="16"/>
      <c r="J16" s="16">
        <f>SUM(J15:J15)</f>
        <v>0</v>
      </c>
      <c r="K16" s="3"/>
      <c r="L16" s="3"/>
    </row>
    <row r="17" spans="1:12">
      <c r="A17" s="4" t="s">
        <v>72</v>
      </c>
      <c r="B17" s="4" t="s">
        <v>13</v>
      </c>
      <c r="C17" s="16"/>
      <c r="D17" s="16"/>
      <c r="E17" s="16"/>
      <c r="F17" s="4" t="s">
        <v>13</v>
      </c>
      <c r="G17" s="16"/>
      <c r="H17" s="16"/>
      <c r="I17" s="16"/>
      <c r="J17" s="16"/>
      <c r="K17" s="3"/>
      <c r="L17" s="3"/>
    </row>
    <row r="18" spans="1:12">
      <c r="A18" s="13" t="s">
        <v>73</v>
      </c>
      <c r="B18" s="13" t="s">
        <v>13</v>
      </c>
      <c r="C18" s="14"/>
      <c r="D18" s="14"/>
      <c r="E18" s="14"/>
      <c r="F18" s="13" t="s">
        <v>13</v>
      </c>
      <c r="G18" s="14"/>
      <c r="H18" s="14"/>
      <c r="I18" s="14"/>
      <c r="J18" s="14"/>
      <c r="K18" s="3"/>
      <c r="L18" s="3"/>
    </row>
    <row r="19" spans="1:12">
      <c r="A19" s="7" t="s">
        <v>74</v>
      </c>
      <c r="B19" s="7" t="s">
        <v>59</v>
      </c>
      <c r="C19" s="15">
        <v>2</v>
      </c>
      <c r="D19" s="15"/>
      <c r="E19" s="15">
        <f>C19*D19</f>
        <v>0</v>
      </c>
      <c r="F19" s="7" t="s">
        <v>13</v>
      </c>
      <c r="G19" s="15"/>
      <c r="H19" s="15">
        <f>C19*G19</f>
        <v>0</v>
      </c>
      <c r="I19" s="15">
        <f t="shared" ref="I19:J23" si="2">D19+G19</f>
        <v>0</v>
      </c>
      <c r="J19" s="15">
        <f t="shared" si="2"/>
        <v>0</v>
      </c>
      <c r="K19" s="3"/>
      <c r="L19" s="3"/>
    </row>
    <row r="20" spans="1:12">
      <c r="A20" s="7" t="s">
        <v>75</v>
      </c>
      <c r="B20" s="7" t="s">
        <v>59</v>
      </c>
      <c r="C20" s="15">
        <v>2</v>
      </c>
      <c r="D20" s="15"/>
      <c r="E20" s="15">
        <f>C20*D20</f>
        <v>0</v>
      </c>
      <c r="F20" s="7" t="s">
        <v>13</v>
      </c>
      <c r="G20" s="15"/>
      <c r="H20" s="15">
        <f>C20*G20</f>
        <v>0</v>
      </c>
      <c r="I20" s="15">
        <f t="shared" si="2"/>
        <v>0</v>
      </c>
      <c r="J20" s="15">
        <f t="shared" si="2"/>
        <v>0</v>
      </c>
      <c r="K20" s="3"/>
      <c r="L20" s="3"/>
    </row>
    <row r="21" spans="1:12">
      <c r="A21" s="7" t="s">
        <v>76</v>
      </c>
      <c r="B21" s="7" t="s">
        <v>59</v>
      </c>
      <c r="C21" s="15">
        <v>5</v>
      </c>
      <c r="D21" s="15"/>
      <c r="E21" s="15">
        <f>C21*D21</f>
        <v>0</v>
      </c>
      <c r="F21" s="7" t="s">
        <v>13</v>
      </c>
      <c r="G21" s="15"/>
      <c r="H21" s="15">
        <f>C21*G21</f>
        <v>0</v>
      </c>
      <c r="I21" s="15">
        <f t="shared" si="2"/>
        <v>0</v>
      </c>
      <c r="J21" s="15">
        <f t="shared" si="2"/>
        <v>0</v>
      </c>
      <c r="K21" s="3"/>
      <c r="L21" s="3"/>
    </row>
    <row r="22" spans="1:12">
      <c r="A22" s="7" t="s">
        <v>77</v>
      </c>
      <c r="B22" s="7" t="s">
        <v>59</v>
      </c>
      <c r="C22" s="15">
        <v>2</v>
      </c>
      <c r="D22" s="15"/>
      <c r="E22" s="15">
        <f>C22*D22</f>
        <v>0</v>
      </c>
      <c r="F22" s="7" t="s">
        <v>13</v>
      </c>
      <c r="G22" s="15"/>
      <c r="H22" s="15">
        <f>C22*G22</f>
        <v>0</v>
      </c>
      <c r="I22" s="15">
        <f t="shared" si="2"/>
        <v>0</v>
      </c>
      <c r="J22" s="15">
        <f t="shared" si="2"/>
        <v>0</v>
      </c>
      <c r="K22" s="3"/>
      <c r="L22" s="3"/>
    </row>
    <row r="23" spans="1:12">
      <c r="A23" s="7" t="s">
        <v>78</v>
      </c>
      <c r="B23" s="7" t="s">
        <v>59</v>
      </c>
      <c r="C23" s="15">
        <v>10</v>
      </c>
      <c r="D23" s="15"/>
      <c r="E23" s="15">
        <f>C23*D23</f>
        <v>0</v>
      </c>
      <c r="F23" s="7" t="s">
        <v>13</v>
      </c>
      <c r="G23" s="15"/>
      <c r="H23" s="15">
        <f>C23*G23</f>
        <v>0</v>
      </c>
      <c r="I23" s="15">
        <f t="shared" si="2"/>
        <v>0</v>
      </c>
      <c r="J23" s="15">
        <f t="shared" si="2"/>
        <v>0</v>
      </c>
      <c r="K23" s="3"/>
      <c r="L23" s="3"/>
    </row>
    <row r="24" spans="1:12">
      <c r="A24" s="13" t="s">
        <v>79</v>
      </c>
      <c r="B24" s="13" t="s">
        <v>13</v>
      </c>
      <c r="C24" s="14"/>
      <c r="D24" s="14"/>
      <c r="E24" s="14"/>
      <c r="F24" s="13" t="s">
        <v>13</v>
      </c>
      <c r="G24" s="14"/>
      <c r="H24" s="14"/>
      <c r="I24" s="14"/>
      <c r="J24" s="14"/>
      <c r="K24" s="3"/>
      <c r="L24" s="3"/>
    </row>
    <row r="25" spans="1:12">
      <c r="A25" s="7" t="s">
        <v>80</v>
      </c>
      <c r="B25" s="7" t="s">
        <v>59</v>
      </c>
      <c r="C25" s="15">
        <v>9</v>
      </c>
      <c r="D25" s="15"/>
      <c r="E25" s="15">
        <f>C25*D25</f>
        <v>0</v>
      </c>
      <c r="F25" s="7" t="s">
        <v>13</v>
      </c>
      <c r="G25" s="15"/>
      <c r="H25" s="15">
        <f>C25*G25</f>
        <v>0</v>
      </c>
      <c r="I25" s="15">
        <f t="shared" ref="I25:J27" si="3">D25+G25</f>
        <v>0</v>
      </c>
      <c r="J25" s="15">
        <f t="shared" si="3"/>
        <v>0</v>
      </c>
      <c r="K25" s="3"/>
      <c r="L25" s="3"/>
    </row>
    <row r="26" spans="1:12">
      <c r="A26" s="7" t="s">
        <v>81</v>
      </c>
      <c r="B26" s="7" t="s">
        <v>59</v>
      </c>
      <c r="C26" s="15">
        <v>20</v>
      </c>
      <c r="D26" s="15"/>
      <c r="E26" s="15">
        <f>C26*D26</f>
        <v>0</v>
      </c>
      <c r="F26" s="7" t="s">
        <v>13</v>
      </c>
      <c r="G26" s="15"/>
      <c r="H26" s="15">
        <f>C26*G26</f>
        <v>0</v>
      </c>
      <c r="I26" s="15">
        <f t="shared" si="3"/>
        <v>0</v>
      </c>
      <c r="J26" s="15">
        <f t="shared" si="3"/>
        <v>0</v>
      </c>
      <c r="K26" s="3"/>
      <c r="L26" s="3"/>
    </row>
    <row r="27" spans="1:12">
      <c r="A27" s="7" t="s">
        <v>82</v>
      </c>
      <c r="B27" s="7" t="s">
        <v>59</v>
      </c>
      <c r="C27" s="15">
        <v>20</v>
      </c>
      <c r="D27" s="15"/>
      <c r="E27" s="15">
        <f>C27*D27</f>
        <v>0</v>
      </c>
      <c r="F27" s="7" t="s">
        <v>13</v>
      </c>
      <c r="G27" s="15"/>
      <c r="H27" s="15">
        <f>C27*G27</f>
        <v>0</v>
      </c>
      <c r="I27" s="15">
        <f t="shared" si="3"/>
        <v>0</v>
      </c>
      <c r="J27" s="15">
        <f t="shared" si="3"/>
        <v>0</v>
      </c>
      <c r="K27" s="3"/>
      <c r="L27" s="3"/>
    </row>
    <row r="28" spans="1:12">
      <c r="A28" s="13" t="s">
        <v>83</v>
      </c>
      <c r="B28" s="13" t="s">
        <v>13</v>
      </c>
      <c r="C28" s="14"/>
      <c r="D28" s="14"/>
      <c r="E28" s="14"/>
      <c r="F28" s="13" t="s">
        <v>13</v>
      </c>
      <c r="G28" s="14"/>
      <c r="H28" s="14"/>
      <c r="I28" s="14"/>
      <c r="J28" s="14"/>
      <c r="K28" s="3"/>
      <c r="L28" s="3"/>
    </row>
    <row r="29" spans="1:12">
      <c r="A29" s="7" t="s">
        <v>84</v>
      </c>
      <c r="B29" s="7" t="s">
        <v>59</v>
      </c>
      <c r="C29" s="15">
        <v>50</v>
      </c>
      <c r="D29" s="15"/>
      <c r="E29" s="15">
        <f>C29*D29</f>
        <v>0</v>
      </c>
      <c r="F29" s="7" t="s">
        <v>13</v>
      </c>
      <c r="G29" s="15"/>
      <c r="H29" s="15">
        <f>C29*G29</f>
        <v>0</v>
      </c>
      <c r="I29" s="15">
        <f>D29+G29</f>
        <v>0</v>
      </c>
      <c r="J29" s="15">
        <f>E29+H29</f>
        <v>0</v>
      </c>
      <c r="K29" s="3"/>
      <c r="L29" s="3"/>
    </row>
    <row r="30" spans="1:12">
      <c r="A30" s="13" t="s">
        <v>85</v>
      </c>
      <c r="B30" s="13" t="s">
        <v>13</v>
      </c>
      <c r="C30" s="14"/>
      <c r="D30" s="14"/>
      <c r="E30" s="14"/>
      <c r="F30" s="13" t="s">
        <v>13</v>
      </c>
      <c r="G30" s="14"/>
      <c r="H30" s="14"/>
      <c r="I30" s="14"/>
      <c r="J30" s="14"/>
      <c r="K30" s="3"/>
      <c r="L30" s="3"/>
    </row>
    <row r="31" spans="1:12">
      <c r="A31" s="7" t="s">
        <v>86</v>
      </c>
      <c r="B31" s="7" t="s">
        <v>59</v>
      </c>
      <c r="C31" s="15">
        <v>13</v>
      </c>
      <c r="D31" s="15"/>
      <c r="E31" s="15">
        <f>C31*D31</f>
        <v>0</v>
      </c>
      <c r="F31" s="7" t="s">
        <v>13</v>
      </c>
      <c r="G31" s="15"/>
      <c r="H31" s="15">
        <f>C31*G31</f>
        <v>0</v>
      </c>
      <c r="I31" s="15">
        <f>D31+G31</f>
        <v>0</v>
      </c>
      <c r="J31" s="15">
        <f>E31+H31</f>
        <v>0</v>
      </c>
      <c r="K31" s="3"/>
      <c r="L31" s="3"/>
    </row>
    <row r="32" spans="1:12">
      <c r="A32" s="7" t="s">
        <v>87</v>
      </c>
      <c r="B32" s="7" t="s">
        <v>59</v>
      </c>
      <c r="C32" s="15">
        <v>4</v>
      </c>
      <c r="D32" s="15"/>
      <c r="E32" s="15">
        <f>C32*D32</f>
        <v>0</v>
      </c>
      <c r="F32" s="7" t="s">
        <v>13</v>
      </c>
      <c r="G32" s="15"/>
      <c r="H32" s="15">
        <f>C32*G32</f>
        <v>0</v>
      </c>
      <c r="I32" s="15">
        <f>D32+G32</f>
        <v>0</v>
      </c>
      <c r="J32" s="15">
        <f>E32+H32</f>
        <v>0</v>
      </c>
      <c r="K32" s="3"/>
      <c r="L32" s="3"/>
    </row>
    <row r="33" spans="1:12">
      <c r="A33" s="13" t="s">
        <v>88</v>
      </c>
      <c r="B33" s="13" t="s">
        <v>13</v>
      </c>
      <c r="C33" s="14"/>
      <c r="D33" s="14"/>
      <c r="E33" s="14"/>
      <c r="F33" s="13" t="s">
        <v>13</v>
      </c>
      <c r="G33" s="14"/>
      <c r="H33" s="14"/>
      <c r="I33" s="14"/>
      <c r="J33" s="14"/>
      <c r="K33" s="3"/>
      <c r="L33" s="3"/>
    </row>
    <row r="34" spans="1:12">
      <c r="A34" s="7" t="s">
        <v>89</v>
      </c>
      <c r="B34" s="7" t="s">
        <v>59</v>
      </c>
      <c r="C34" s="15">
        <v>1</v>
      </c>
      <c r="D34" s="15"/>
      <c r="E34" s="15">
        <f>C34*D34</f>
        <v>0</v>
      </c>
      <c r="F34" s="7" t="s">
        <v>13</v>
      </c>
      <c r="G34" s="15"/>
      <c r="H34" s="15">
        <f>C34*G34</f>
        <v>0</v>
      </c>
      <c r="I34" s="15">
        <f>D34+G34</f>
        <v>0</v>
      </c>
      <c r="J34" s="15">
        <f>E34+H34</f>
        <v>0</v>
      </c>
      <c r="K34" s="3"/>
      <c r="L34" s="3"/>
    </row>
    <row r="35" spans="1:12">
      <c r="A35" s="7" t="s">
        <v>90</v>
      </c>
      <c r="B35" s="7" t="s">
        <v>59</v>
      </c>
      <c r="C35" s="15">
        <v>2</v>
      </c>
      <c r="D35" s="15"/>
      <c r="E35" s="15">
        <f>C35*D35</f>
        <v>0</v>
      </c>
      <c r="F35" s="7" t="s">
        <v>13</v>
      </c>
      <c r="G35" s="15"/>
      <c r="H35" s="15">
        <f>C35*G35</f>
        <v>0</v>
      </c>
      <c r="I35" s="15">
        <f>D35+G35</f>
        <v>0</v>
      </c>
      <c r="J35" s="15">
        <f>E35+H35</f>
        <v>0</v>
      </c>
      <c r="K35" s="3"/>
      <c r="L35" s="3"/>
    </row>
    <row r="36" spans="1:12">
      <c r="A36" s="13" t="s">
        <v>91</v>
      </c>
      <c r="B36" s="13" t="s">
        <v>13</v>
      </c>
      <c r="C36" s="14"/>
      <c r="D36" s="14"/>
      <c r="E36" s="14"/>
      <c r="F36" s="13" t="s">
        <v>13</v>
      </c>
      <c r="G36" s="14"/>
      <c r="H36" s="14"/>
      <c r="I36" s="14"/>
      <c r="J36" s="14"/>
      <c r="K36" s="3"/>
      <c r="L36" s="3"/>
    </row>
    <row r="37" spans="1:12">
      <c r="A37" s="7" t="s">
        <v>92</v>
      </c>
      <c r="B37" s="7" t="s">
        <v>59</v>
      </c>
      <c r="C37" s="15">
        <v>2</v>
      </c>
      <c r="D37" s="15"/>
      <c r="E37" s="15">
        <f>C37*D37</f>
        <v>0</v>
      </c>
      <c r="F37" s="7" t="s">
        <v>13</v>
      </c>
      <c r="G37" s="15"/>
      <c r="H37" s="15">
        <f>C37*G37</f>
        <v>0</v>
      </c>
      <c r="I37" s="15">
        <f>D37+G37</f>
        <v>0</v>
      </c>
      <c r="J37" s="15">
        <f>E37+H37</f>
        <v>0</v>
      </c>
      <c r="K37" s="3"/>
      <c r="L37" s="3"/>
    </row>
    <row r="38" spans="1:12">
      <c r="A38" s="13" t="s">
        <v>93</v>
      </c>
      <c r="B38" s="13" t="s">
        <v>13</v>
      </c>
      <c r="C38" s="14"/>
      <c r="D38" s="14"/>
      <c r="E38" s="14"/>
      <c r="F38" s="13" t="s">
        <v>13</v>
      </c>
      <c r="G38" s="14"/>
      <c r="H38" s="14"/>
      <c r="I38" s="14"/>
      <c r="J38" s="14"/>
      <c r="K38" s="3"/>
      <c r="L38" s="3"/>
    </row>
    <row r="39" spans="1:12">
      <c r="A39" s="7" t="s">
        <v>94</v>
      </c>
      <c r="B39" s="7" t="s">
        <v>59</v>
      </c>
      <c r="C39" s="15">
        <v>5</v>
      </c>
      <c r="D39" s="15"/>
      <c r="E39" s="15">
        <f>C39*D39</f>
        <v>0</v>
      </c>
      <c r="F39" s="7" t="s">
        <v>13</v>
      </c>
      <c r="G39" s="15"/>
      <c r="H39" s="15">
        <f>C39*G39</f>
        <v>0</v>
      </c>
      <c r="I39" s="15">
        <f>D39+G39</f>
        <v>0</v>
      </c>
      <c r="J39" s="15">
        <f>E39+H39</f>
        <v>0</v>
      </c>
      <c r="K39" s="3"/>
      <c r="L39" s="3"/>
    </row>
    <row r="40" spans="1:12">
      <c r="A40" s="13" t="s">
        <v>95</v>
      </c>
      <c r="B40" s="13" t="s">
        <v>13</v>
      </c>
      <c r="C40" s="14"/>
      <c r="D40" s="14"/>
      <c r="E40" s="14"/>
      <c r="F40" s="13" t="s">
        <v>13</v>
      </c>
      <c r="G40" s="14"/>
      <c r="H40" s="14"/>
      <c r="I40" s="14"/>
      <c r="J40" s="14"/>
      <c r="K40" s="3"/>
      <c r="L40" s="3"/>
    </row>
    <row r="41" spans="1:12">
      <c r="A41" s="7" t="s">
        <v>96</v>
      </c>
      <c r="B41" s="7" t="s">
        <v>59</v>
      </c>
      <c r="C41" s="15">
        <v>3</v>
      </c>
      <c r="D41" s="15"/>
      <c r="E41" s="15">
        <f>C41*D41</f>
        <v>0</v>
      </c>
      <c r="F41" s="7" t="s">
        <v>13</v>
      </c>
      <c r="G41" s="15"/>
      <c r="H41" s="15">
        <f>C41*G41</f>
        <v>0</v>
      </c>
      <c r="I41" s="15">
        <f>D41+G41</f>
        <v>0</v>
      </c>
      <c r="J41" s="15">
        <f>E41+H41</f>
        <v>0</v>
      </c>
      <c r="K41" s="3"/>
      <c r="L41" s="3"/>
    </row>
    <row r="42" spans="1:12">
      <c r="A42" s="13" t="s">
        <v>97</v>
      </c>
      <c r="B42" s="13" t="s">
        <v>13</v>
      </c>
      <c r="C42" s="14"/>
      <c r="D42" s="14"/>
      <c r="E42" s="14"/>
      <c r="F42" s="13" t="s">
        <v>13</v>
      </c>
      <c r="G42" s="14"/>
      <c r="H42" s="14"/>
      <c r="I42" s="14"/>
      <c r="J42" s="14"/>
      <c r="K42" s="3"/>
      <c r="L42" s="3"/>
    </row>
    <row r="43" spans="1:12">
      <c r="A43" s="7" t="s">
        <v>98</v>
      </c>
      <c r="B43" s="7" t="s">
        <v>99</v>
      </c>
      <c r="C43" s="15">
        <v>110</v>
      </c>
      <c r="D43" s="15"/>
      <c r="E43" s="15">
        <f>C43*D43</f>
        <v>0</v>
      </c>
      <c r="F43" s="7" t="s">
        <v>100</v>
      </c>
      <c r="G43" s="15"/>
      <c r="H43" s="15">
        <f>C43*G43</f>
        <v>0</v>
      </c>
      <c r="I43" s="15">
        <f t="shared" ref="I43:J46" si="4">D43+G43</f>
        <v>0</v>
      </c>
      <c r="J43" s="15">
        <f t="shared" si="4"/>
        <v>0</v>
      </c>
      <c r="K43" s="3"/>
      <c r="L43" s="3"/>
    </row>
    <row r="44" spans="1:12">
      <c r="A44" s="7" t="s">
        <v>101</v>
      </c>
      <c r="B44" s="7" t="s">
        <v>99</v>
      </c>
      <c r="C44" s="15">
        <v>32</v>
      </c>
      <c r="D44" s="15"/>
      <c r="E44" s="15">
        <f>C44*D44</f>
        <v>0</v>
      </c>
      <c r="F44" s="7" t="s">
        <v>29</v>
      </c>
      <c r="G44" s="15"/>
      <c r="H44" s="15">
        <f>C44*G44</f>
        <v>0</v>
      </c>
      <c r="I44" s="15">
        <f t="shared" si="4"/>
        <v>0</v>
      </c>
      <c r="J44" s="15">
        <f t="shared" si="4"/>
        <v>0</v>
      </c>
      <c r="K44" s="3"/>
      <c r="L44" s="3"/>
    </row>
    <row r="45" spans="1:12">
      <c r="A45" s="7" t="s">
        <v>102</v>
      </c>
      <c r="B45" s="7" t="s">
        <v>99</v>
      </c>
      <c r="C45" s="15">
        <v>24</v>
      </c>
      <c r="D45" s="15"/>
      <c r="E45" s="15">
        <f>C45*D45</f>
        <v>0</v>
      </c>
      <c r="F45" s="7" t="s">
        <v>29</v>
      </c>
      <c r="G45" s="15"/>
      <c r="H45" s="15">
        <f>C45*G45</f>
        <v>0</v>
      </c>
      <c r="I45" s="15">
        <f t="shared" si="4"/>
        <v>0</v>
      </c>
      <c r="J45" s="15">
        <f t="shared" si="4"/>
        <v>0</v>
      </c>
      <c r="K45" s="3"/>
      <c r="L45" s="3"/>
    </row>
    <row r="46" spans="1:12">
      <c r="A46" s="7" t="s">
        <v>103</v>
      </c>
      <c r="B46" s="7" t="s">
        <v>99</v>
      </c>
      <c r="C46" s="15">
        <v>120</v>
      </c>
      <c r="D46" s="15"/>
      <c r="E46" s="15">
        <f>C46*D46</f>
        <v>0</v>
      </c>
      <c r="F46" s="7" t="s">
        <v>100</v>
      </c>
      <c r="G46" s="15"/>
      <c r="H46" s="15">
        <f>C46*G46</f>
        <v>0</v>
      </c>
      <c r="I46" s="15">
        <f t="shared" si="4"/>
        <v>0</v>
      </c>
      <c r="J46" s="15">
        <f t="shared" si="4"/>
        <v>0</v>
      </c>
      <c r="K46" s="3"/>
      <c r="L46" s="3"/>
    </row>
    <row r="47" spans="1:12">
      <c r="A47" s="13" t="s">
        <v>104</v>
      </c>
      <c r="B47" s="13" t="s">
        <v>13</v>
      </c>
      <c r="C47" s="14"/>
      <c r="D47" s="14"/>
      <c r="E47" s="14"/>
      <c r="F47" s="13" t="s">
        <v>13</v>
      </c>
      <c r="G47" s="14"/>
      <c r="H47" s="14"/>
      <c r="I47" s="14"/>
      <c r="J47" s="14"/>
      <c r="K47" s="3"/>
      <c r="L47" s="3"/>
    </row>
    <row r="48" spans="1:12">
      <c r="A48" s="7" t="s">
        <v>105</v>
      </c>
      <c r="B48" s="7" t="s">
        <v>59</v>
      </c>
      <c r="C48" s="15">
        <v>1</v>
      </c>
      <c r="D48" s="15"/>
      <c r="E48" s="15">
        <f>C48*D48</f>
        <v>0</v>
      </c>
      <c r="F48" s="7" t="s">
        <v>13</v>
      </c>
      <c r="G48" s="15"/>
      <c r="H48" s="15">
        <f>C48*G48</f>
        <v>0</v>
      </c>
      <c r="I48" s="15">
        <f>D48+G48</f>
        <v>0</v>
      </c>
      <c r="J48" s="15">
        <f>E48+H48</f>
        <v>0</v>
      </c>
      <c r="K48" s="3"/>
      <c r="L48" s="3"/>
    </row>
    <row r="49" spans="1:12">
      <c r="A49" s="7" t="s">
        <v>106</v>
      </c>
      <c r="B49" s="7" t="s">
        <v>59</v>
      </c>
      <c r="C49" s="15">
        <v>4</v>
      </c>
      <c r="D49" s="15"/>
      <c r="E49" s="15">
        <f>C49*D49</f>
        <v>0</v>
      </c>
      <c r="F49" s="7" t="s">
        <v>13</v>
      </c>
      <c r="G49" s="15"/>
      <c r="H49" s="15">
        <f>C49*G49</f>
        <v>0</v>
      </c>
      <c r="I49" s="15">
        <f>D49+G49</f>
        <v>0</v>
      </c>
      <c r="J49" s="15">
        <f>E49+H49</f>
        <v>0</v>
      </c>
      <c r="K49" s="3"/>
      <c r="L49" s="3"/>
    </row>
    <row r="50" spans="1:12">
      <c r="A50" s="18" t="s">
        <v>107</v>
      </c>
      <c r="B50" s="18" t="s">
        <v>13</v>
      </c>
      <c r="C50" s="19"/>
      <c r="D50" s="19"/>
      <c r="E50" s="19"/>
      <c r="F50" s="18" t="s">
        <v>13</v>
      </c>
      <c r="G50" s="19"/>
      <c r="H50" s="19"/>
      <c r="I50" s="19"/>
      <c r="J50" s="19"/>
      <c r="K50" s="3"/>
      <c r="L50" s="3"/>
    </row>
    <row r="51" spans="1:12">
      <c r="A51" s="7" t="s">
        <v>108</v>
      </c>
      <c r="B51" s="7" t="s">
        <v>59</v>
      </c>
      <c r="C51" s="15">
        <v>1</v>
      </c>
      <c r="D51" s="15"/>
      <c r="E51" s="15">
        <f>C51*D51</f>
        <v>0</v>
      </c>
      <c r="F51" s="7" t="s">
        <v>13</v>
      </c>
      <c r="G51" s="15"/>
      <c r="H51" s="15">
        <f>C51*G51</f>
        <v>0</v>
      </c>
      <c r="I51" s="15">
        <f>D51+G51</f>
        <v>0</v>
      </c>
      <c r="J51" s="15">
        <f>E51+H51</f>
        <v>0</v>
      </c>
      <c r="K51" s="3"/>
      <c r="L51" s="3"/>
    </row>
    <row r="52" spans="1:12">
      <c r="A52" s="13" t="s">
        <v>83</v>
      </c>
      <c r="B52" s="13" t="s">
        <v>13</v>
      </c>
      <c r="C52" s="14"/>
      <c r="D52" s="14"/>
      <c r="E52" s="14"/>
      <c r="F52" s="13" t="s">
        <v>13</v>
      </c>
      <c r="G52" s="14"/>
      <c r="H52" s="14"/>
      <c r="I52" s="14"/>
      <c r="J52" s="14"/>
      <c r="K52" s="3"/>
      <c r="L52" s="3"/>
    </row>
    <row r="53" spans="1:12">
      <c r="A53" s="7" t="s">
        <v>109</v>
      </c>
      <c r="B53" s="7" t="s">
        <v>59</v>
      </c>
      <c r="C53" s="15">
        <v>50</v>
      </c>
      <c r="D53" s="15"/>
      <c r="E53" s="15">
        <f>C53*D53</f>
        <v>0</v>
      </c>
      <c r="F53" s="7" t="s">
        <v>13</v>
      </c>
      <c r="G53" s="15"/>
      <c r="H53" s="15">
        <f>C53*G53</f>
        <v>0</v>
      </c>
      <c r="I53" s="15">
        <f>D53+G53</f>
        <v>0</v>
      </c>
      <c r="J53" s="15">
        <f>E53+H53</f>
        <v>0</v>
      </c>
      <c r="K53" s="3"/>
      <c r="L53" s="3"/>
    </row>
    <row r="54" spans="1:12">
      <c r="A54" s="13" t="s">
        <v>110</v>
      </c>
      <c r="B54" s="13" t="s">
        <v>13</v>
      </c>
      <c r="C54" s="14"/>
      <c r="D54" s="14"/>
      <c r="E54" s="14"/>
      <c r="F54" s="13" t="s">
        <v>13</v>
      </c>
      <c r="G54" s="14"/>
      <c r="H54" s="14"/>
      <c r="I54" s="14"/>
      <c r="J54" s="14"/>
      <c r="K54" s="3"/>
      <c r="L54" s="3"/>
    </row>
    <row r="55" spans="1:12">
      <c r="A55" s="7" t="s">
        <v>111</v>
      </c>
      <c r="B55" s="7" t="s">
        <v>99</v>
      </c>
      <c r="C55" s="15">
        <v>20</v>
      </c>
      <c r="D55" s="15"/>
      <c r="E55" s="15">
        <f>C55*D55</f>
        <v>0</v>
      </c>
      <c r="F55" s="7" t="s">
        <v>13</v>
      </c>
      <c r="G55" s="15"/>
      <c r="H55" s="15">
        <f>C55*G55</f>
        <v>0</v>
      </c>
      <c r="I55" s="15">
        <f>D55+G55</f>
        <v>0</v>
      </c>
      <c r="J55" s="15">
        <f>E55+H55</f>
        <v>0</v>
      </c>
      <c r="K55" s="3"/>
      <c r="L55" s="3"/>
    </row>
    <row r="56" spans="1:12">
      <c r="A56" s="13" t="s">
        <v>112</v>
      </c>
      <c r="B56" s="13" t="s">
        <v>13</v>
      </c>
      <c r="C56" s="14"/>
      <c r="D56" s="14"/>
      <c r="E56" s="14"/>
      <c r="F56" s="13" t="s">
        <v>13</v>
      </c>
      <c r="G56" s="14"/>
      <c r="H56" s="14"/>
      <c r="I56" s="14"/>
      <c r="J56" s="14"/>
      <c r="K56" s="3"/>
      <c r="L56" s="3"/>
    </row>
    <row r="57" spans="1:12">
      <c r="A57" s="7" t="s">
        <v>113</v>
      </c>
      <c r="B57" s="7" t="s">
        <v>99</v>
      </c>
      <c r="C57" s="15">
        <v>20</v>
      </c>
      <c r="D57" s="15"/>
      <c r="E57" s="15">
        <f>C57*D57</f>
        <v>0</v>
      </c>
      <c r="F57" s="7" t="s">
        <v>13</v>
      </c>
      <c r="G57" s="15"/>
      <c r="H57" s="15">
        <f>C57*G57</f>
        <v>0</v>
      </c>
      <c r="I57" s="15">
        <f>D57+G57</f>
        <v>0</v>
      </c>
      <c r="J57" s="15">
        <f>E57+H57</f>
        <v>0</v>
      </c>
      <c r="K57" s="3"/>
      <c r="L57" s="3"/>
    </row>
    <row r="58" spans="1:12">
      <c r="A58" s="13" t="s">
        <v>114</v>
      </c>
      <c r="B58" s="13" t="s">
        <v>13</v>
      </c>
      <c r="C58" s="20"/>
      <c r="D58" s="20"/>
      <c r="E58" s="20"/>
      <c r="F58" s="13" t="s">
        <v>13</v>
      </c>
      <c r="G58" s="20"/>
      <c r="H58" s="20"/>
      <c r="I58" s="20"/>
      <c r="J58" s="20"/>
      <c r="K58" s="3"/>
      <c r="L58" s="3"/>
    </row>
    <row r="59" spans="1:12">
      <c r="A59" s="7" t="s">
        <v>115</v>
      </c>
      <c r="B59" s="7" t="s">
        <v>59</v>
      </c>
      <c r="C59" s="15">
        <v>10</v>
      </c>
      <c r="D59" s="15"/>
      <c r="E59" s="15">
        <f>C59*D59</f>
        <v>0</v>
      </c>
      <c r="F59" s="7" t="s">
        <v>13</v>
      </c>
      <c r="G59" s="15"/>
      <c r="H59" s="15">
        <f>C59*G59</f>
        <v>0</v>
      </c>
      <c r="I59" s="15">
        <f>D59+G59</f>
        <v>0</v>
      </c>
      <c r="J59" s="15">
        <f>E59+H59</f>
        <v>0</v>
      </c>
      <c r="K59" s="3"/>
      <c r="L59" s="3"/>
    </row>
    <row r="60" spans="1:12">
      <c r="A60" s="18" t="s">
        <v>116</v>
      </c>
      <c r="B60" s="18" t="s">
        <v>13</v>
      </c>
      <c r="C60" s="19"/>
      <c r="D60" s="19"/>
      <c r="E60" s="19"/>
      <c r="F60" s="18" t="s">
        <v>13</v>
      </c>
      <c r="G60" s="19"/>
      <c r="H60" s="19"/>
      <c r="I60" s="19"/>
      <c r="J60" s="19"/>
      <c r="K60" s="3"/>
      <c r="L60" s="3"/>
    </row>
    <row r="61" spans="1:12">
      <c r="A61" s="7" t="s">
        <v>117</v>
      </c>
      <c r="B61" s="7" t="s">
        <v>68</v>
      </c>
      <c r="C61" s="15">
        <v>1</v>
      </c>
      <c r="D61" s="15"/>
      <c r="E61" s="15">
        <f>C61*D61</f>
        <v>0</v>
      </c>
      <c r="F61" s="7" t="s">
        <v>13</v>
      </c>
      <c r="G61" s="15"/>
      <c r="H61" s="15">
        <f>C61*G61</f>
        <v>0</v>
      </c>
      <c r="I61" s="15">
        <f>D61+G61</f>
        <v>0</v>
      </c>
      <c r="J61" s="15">
        <f>E61+H61</f>
        <v>0</v>
      </c>
      <c r="K61" s="3"/>
      <c r="L61" s="3"/>
    </row>
    <row r="62" spans="1:12">
      <c r="A62" s="18" t="s">
        <v>118</v>
      </c>
      <c r="B62" s="18" t="s">
        <v>13</v>
      </c>
      <c r="C62" s="19"/>
      <c r="D62" s="19"/>
      <c r="E62" s="19"/>
      <c r="F62" s="18" t="s">
        <v>13</v>
      </c>
      <c r="G62" s="19"/>
      <c r="H62" s="19"/>
      <c r="I62" s="19"/>
      <c r="J62" s="19"/>
      <c r="K62" s="3"/>
      <c r="L62" s="3"/>
    </row>
    <row r="63" spans="1:12">
      <c r="A63" s="7" t="s">
        <v>119</v>
      </c>
      <c r="B63" s="7" t="s">
        <v>68</v>
      </c>
      <c r="C63" s="15">
        <v>1</v>
      </c>
      <c r="D63" s="15"/>
      <c r="E63" s="15">
        <f>C63*D63</f>
        <v>0</v>
      </c>
      <c r="F63" s="7" t="s">
        <v>13</v>
      </c>
      <c r="G63" s="15"/>
      <c r="H63" s="15">
        <f>C63*G63</f>
        <v>0</v>
      </c>
      <c r="I63" s="15">
        <f t="shared" ref="I63:J67" si="5">D63+G63</f>
        <v>0</v>
      </c>
      <c r="J63" s="15">
        <f t="shared" si="5"/>
        <v>0</v>
      </c>
      <c r="K63" s="3"/>
      <c r="L63" s="3"/>
    </row>
    <row r="64" spans="1:12">
      <c r="A64" s="7" t="s">
        <v>120</v>
      </c>
      <c r="B64" s="7" t="s">
        <v>68</v>
      </c>
      <c r="C64" s="15">
        <v>1</v>
      </c>
      <c r="D64" s="15"/>
      <c r="E64" s="15">
        <f>C64*D64</f>
        <v>0</v>
      </c>
      <c r="F64" s="7" t="s">
        <v>13</v>
      </c>
      <c r="G64" s="15"/>
      <c r="H64" s="15">
        <f>C64*G64</f>
        <v>0</v>
      </c>
      <c r="I64" s="15">
        <f t="shared" si="5"/>
        <v>0</v>
      </c>
      <c r="J64" s="15">
        <f t="shared" si="5"/>
        <v>0</v>
      </c>
      <c r="K64" s="3"/>
      <c r="L64" s="3"/>
    </row>
    <row r="65" spans="1:12">
      <c r="A65" s="7" t="s">
        <v>121</v>
      </c>
      <c r="B65" s="7" t="s">
        <v>122</v>
      </c>
      <c r="C65" s="15">
        <v>8</v>
      </c>
      <c r="D65" s="15"/>
      <c r="E65" s="15">
        <f>C65*D65</f>
        <v>0</v>
      </c>
      <c r="F65" s="7" t="s">
        <v>13</v>
      </c>
      <c r="G65" s="15"/>
      <c r="H65" s="15">
        <f>C65*G65</f>
        <v>0</v>
      </c>
      <c r="I65" s="15">
        <f t="shared" si="5"/>
        <v>0</v>
      </c>
      <c r="J65" s="15">
        <f t="shared" si="5"/>
        <v>0</v>
      </c>
      <c r="K65" s="3"/>
      <c r="L65" s="3"/>
    </row>
    <row r="66" spans="1:12">
      <c r="A66" s="7" t="s">
        <v>123</v>
      </c>
      <c r="B66" s="7" t="s">
        <v>122</v>
      </c>
      <c r="C66" s="15">
        <v>8</v>
      </c>
      <c r="D66" s="15"/>
      <c r="E66" s="15">
        <f>C66*D66</f>
        <v>0</v>
      </c>
      <c r="F66" s="7" t="s">
        <v>13</v>
      </c>
      <c r="G66" s="15"/>
      <c r="H66" s="15">
        <f>C66*G66</f>
        <v>0</v>
      </c>
      <c r="I66" s="15">
        <f t="shared" si="5"/>
        <v>0</v>
      </c>
      <c r="J66" s="15">
        <f t="shared" si="5"/>
        <v>0</v>
      </c>
      <c r="K66" s="3"/>
      <c r="L66" s="3"/>
    </row>
    <row r="67" spans="1:12">
      <c r="A67" s="7" t="s">
        <v>124</v>
      </c>
      <c r="B67" s="7" t="s">
        <v>122</v>
      </c>
      <c r="C67" s="15">
        <v>5</v>
      </c>
      <c r="D67" s="15"/>
      <c r="E67" s="15">
        <f>C67*D67</f>
        <v>0</v>
      </c>
      <c r="F67" s="7" t="s">
        <v>13</v>
      </c>
      <c r="G67" s="15"/>
      <c r="H67" s="15">
        <f>C67*G67</f>
        <v>0</v>
      </c>
      <c r="I67" s="15">
        <f t="shared" si="5"/>
        <v>0</v>
      </c>
      <c r="J67" s="15">
        <f t="shared" si="5"/>
        <v>0</v>
      </c>
      <c r="K67" s="3"/>
      <c r="L67" s="3"/>
    </row>
    <row r="68" spans="1:12">
      <c r="A68" s="13" t="s">
        <v>125</v>
      </c>
      <c r="B68" s="13" t="s">
        <v>13</v>
      </c>
      <c r="C68" s="14"/>
      <c r="D68" s="14"/>
      <c r="E68" s="14"/>
      <c r="F68" s="13" t="s">
        <v>13</v>
      </c>
      <c r="G68" s="14"/>
      <c r="H68" s="14"/>
      <c r="I68" s="14"/>
      <c r="J68" s="14"/>
      <c r="K68" s="3"/>
      <c r="L68" s="3"/>
    </row>
    <row r="69" spans="1:12">
      <c r="A69" s="13" t="s">
        <v>126</v>
      </c>
      <c r="B69" s="13" t="s">
        <v>13</v>
      </c>
      <c r="C69" s="14"/>
      <c r="D69" s="14"/>
      <c r="E69" s="14"/>
      <c r="F69" s="13" t="s">
        <v>13</v>
      </c>
      <c r="G69" s="14"/>
      <c r="H69" s="14"/>
      <c r="I69" s="14"/>
      <c r="J69" s="14"/>
      <c r="K69" s="3"/>
      <c r="L69" s="3"/>
    </row>
    <row r="70" spans="1:12">
      <c r="A70" s="7" t="s">
        <v>127</v>
      </c>
      <c r="B70" s="7" t="s">
        <v>122</v>
      </c>
      <c r="C70" s="15">
        <v>8</v>
      </c>
      <c r="D70" s="15"/>
      <c r="E70" s="15">
        <f>C70*D70</f>
        <v>0</v>
      </c>
      <c r="F70" s="7" t="s">
        <v>13</v>
      </c>
      <c r="G70" s="15"/>
      <c r="H70" s="15">
        <f>C70*G70</f>
        <v>0</v>
      </c>
      <c r="I70" s="15">
        <f>D70+G70</f>
        <v>0</v>
      </c>
      <c r="J70" s="15">
        <f>E70+H70</f>
        <v>0</v>
      </c>
      <c r="K70" s="3"/>
      <c r="L70" s="3"/>
    </row>
    <row r="71" spans="1:12">
      <c r="A71" s="7" t="s">
        <v>128</v>
      </c>
      <c r="B71" s="7" t="s">
        <v>13</v>
      </c>
      <c r="C71" s="15"/>
      <c r="D71" s="15"/>
      <c r="E71" s="15">
        <f>M1+Parametry!B33/100*E57+Parametry!B33/100*E59+Parametry!B33/100*E61+Parametry!B33/100*E64+Parametry!B33/100*E65+Parametry!B33/100*E66+Parametry!B33/100*E70</f>
        <v>0</v>
      </c>
      <c r="F71" s="7" t="s">
        <v>13</v>
      </c>
      <c r="G71" s="15"/>
      <c r="H71" s="15"/>
      <c r="I71" s="15">
        <f>D71+G71</f>
        <v>0</v>
      </c>
      <c r="J71" s="15">
        <f>E71+H71</f>
        <v>0</v>
      </c>
      <c r="K71" s="3"/>
      <c r="L71" s="3"/>
    </row>
    <row r="72" spans="1:12">
      <c r="A72" s="4" t="s">
        <v>129</v>
      </c>
      <c r="B72" s="4" t="s">
        <v>13</v>
      </c>
      <c r="C72" s="16"/>
      <c r="D72" s="16"/>
      <c r="E72" s="16">
        <f>SUM(E18:E71)</f>
        <v>0</v>
      </c>
      <c r="F72" s="4" t="s">
        <v>13</v>
      </c>
      <c r="G72" s="16"/>
      <c r="H72" s="16">
        <f>SUM(H18:H71)</f>
        <v>0</v>
      </c>
      <c r="I72" s="16"/>
      <c r="J72" s="16">
        <f>SUM(J18:J71)</f>
        <v>0</v>
      </c>
      <c r="K72" s="3"/>
      <c r="L72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33"/>
  <sheetViews>
    <sheetView workbookViewId="0"/>
  </sheetViews>
  <sheetFormatPr defaultRowHeight="14.4"/>
  <cols>
    <col min="1" max="1" width="28.44140625" style="1" bestFit="1" customWidth="1"/>
    <col min="2" max="2" width="63.44140625" style="1" bestFit="1" customWidth="1"/>
    <col min="4" max="4" width="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7">
      <c r="A3" s="2" t="s">
        <v>4</v>
      </c>
      <c r="B3" s="5" t="s">
        <v>5</v>
      </c>
      <c r="C3" s="3"/>
    </row>
    <row r="4" spans="1:3" ht="27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13</v>
      </c>
      <c r="C9" s="3"/>
    </row>
    <row r="10" spans="1:3">
      <c r="A10" s="2" t="s">
        <v>16</v>
      </c>
      <c r="B10" s="6" t="s">
        <v>13</v>
      </c>
      <c r="C10" s="3"/>
    </row>
    <row r="11" spans="1:3">
      <c r="A11" s="2" t="s">
        <v>17</v>
      </c>
      <c r="B11" s="6" t="s">
        <v>13</v>
      </c>
      <c r="C11" s="3"/>
    </row>
    <row r="12" spans="1:3">
      <c r="A12" s="2" t="s">
        <v>18</v>
      </c>
      <c r="B12" s="6" t="s">
        <v>13</v>
      </c>
      <c r="C12" s="3"/>
    </row>
    <row r="13" spans="1:3">
      <c r="A13" s="2" t="s">
        <v>19</v>
      </c>
      <c r="B13" s="6" t="s">
        <v>13</v>
      </c>
      <c r="C13" s="3"/>
    </row>
    <row r="14" spans="1:3">
      <c r="A14" s="2" t="s">
        <v>20</v>
      </c>
      <c r="B14" s="6" t="s">
        <v>21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22</v>
      </c>
      <c r="B16" s="8" t="s">
        <v>23</v>
      </c>
      <c r="C16" s="3"/>
    </row>
    <row r="17" spans="1:3">
      <c r="A17" s="2" t="s">
        <v>24</v>
      </c>
      <c r="B17" s="8" t="s">
        <v>25</v>
      </c>
      <c r="C17" s="3"/>
    </row>
    <row r="18" spans="1:3">
      <c r="A18" s="2" t="s">
        <v>26</v>
      </c>
      <c r="B18" s="8" t="s">
        <v>27</v>
      </c>
      <c r="C18" s="3"/>
    </row>
    <row r="19" spans="1:3">
      <c r="A19" s="2" t="s">
        <v>28</v>
      </c>
      <c r="B19" s="8" t="s">
        <v>29</v>
      </c>
      <c r="C19" s="3"/>
    </row>
    <row r="20" spans="1:3">
      <c r="A20" s="2" t="s">
        <v>30</v>
      </c>
      <c r="B20" s="8" t="s">
        <v>29</v>
      </c>
      <c r="C20" s="3"/>
    </row>
    <row r="21" spans="1:3">
      <c r="A21" s="2" t="s">
        <v>31</v>
      </c>
      <c r="B21" s="8" t="s">
        <v>29</v>
      </c>
      <c r="C21" s="3"/>
    </row>
    <row r="22" spans="1:3">
      <c r="A22" s="2" t="s">
        <v>32</v>
      </c>
      <c r="B22" s="8" t="s">
        <v>29</v>
      </c>
      <c r="C22" s="3"/>
    </row>
    <row r="23" spans="1:3">
      <c r="A23" s="2" t="s">
        <v>33</v>
      </c>
      <c r="B23" s="8" t="s">
        <v>29</v>
      </c>
      <c r="C23" s="3"/>
    </row>
    <row r="24" spans="1:3">
      <c r="A24" s="2" t="s">
        <v>34</v>
      </c>
      <c r="B24" s="8" t="s">
        <v>29</v>
      </c>
      <c r="C24" s="3"/>
    </row>
    <row r="25" spans="1:3">
      <c r="A25" s="2" t="s">
        <v>35</v>
      </c>
      <c r="B25" s="8" t="s">
        <v>29</v>
      </c>
      <c r="C25" s="3"/>
    </row>
    <row r="26" spans="1:3">
      <c r="A26" s="2" t="s">
        <v>36</v>
      </c>
      <c r="B26" s="8" t="s">
        <v>37</v>
      </c>
      <c r="C26" s="3"/>
    </row>
    <row r="27" spans="1:3">
      <c r="A27" s="2" t="s">
        <v>38</v>
      </c>
      <c r="B27" s="8" t="s">
        <v>29</v>
      </c>
      <c r="C27" s="3"/>
    </row>
    <row r="28" spans="1:3">
      <c r="A28" s="2" t="s">
        <v>39</v>
      </c>
      <c r="B28" s="8" t="s">
        <v>29</v>
      </c>
      <c r="C28" s="3"/>
    </row>
    <row r="29" spans="1:3">
      <c r="A29" s="2" t="s">
        <v>40</v>
      </c>
      <c r="B29" s="8" t="s">
        <v>29</v>
      </c>
      <c r="C29" s="3"/>
    </row>
    <row r="30" spans="1:3">
      <c r="A30" s="2" t="s">
        <v>41</v>
      </c>
      <c r="B30" s="8" t="s">
        <v>29</v>
      </c>
      <c r="C30" s="3"/>
    </row>
    <row r="31" spans="1:3" ht="24">
      <c r="A31" s="9" t="s">
        <v>42</v>
      </c>
      <c r="B31" s="8" t="s">
        <v>43</v>
      </c>
      <c r="C31" s="3"/>
    </row>
    <row r="32" spans="1:3">
      <c r="A32" s="2" t="s">
        <v>44</v>
      </c>
      <c r="B32" s="8" t="s">
        <v>45</v>
      </c>
      <c r="C32" s="3"/>
    </row>
    <row r="33" spans="1:2">
      <c r="A33" s="1" t="s">
        <v>46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Tesar Radek</dc:creator>
  <cp:lastModifiedBy>J.Š.</cp:lastModifiedBy>
  <dcterms:created xsi:type="dcterms:W3CDTF">2024-10-11T12:06:31Z</dcterms:created>
  <dcterms:modified xsi:type="dcterms:W3CDTF">2024-10-15T09:11:13Z</dcterms:modified>
</cp:coreProperties>
</file>